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6994" windowHeight="5743" activeTab="1"/>
  </bookViews>
  <sheets>
    <sheet name="6-16 Skjema" sheetId="3" r:id="rId1"/>
    <sheet name="6-16 Løsning" sheetId="1" r:id="rId2"/>
    <sheet name="Tab 4 oppgaven" sheetId="2" state="hidden" r:id="rId3"/>
  </sheets>
  <definedNames>
    <definedName name="_xlnm.Print_Area" localSheetId="1">'6-16 Løsning'!$B$3:$Q$70</definedName>
    <definedName name="_xlnm.Print_Area" localSheetId="0">'6-16 Skjema'!$B$4:$Q$18</definedName>
    <definedName name="_xlnm.Print_Area" localSheetId="2">'Tab 4 oppgaven'!$B$5:$R$51</definedName>
  </definedNames>
  <calcPr calcId="152511"/>
</workbook>
</file>

<file path=xl/calcChain.xml><?xml version="1.0" encoding="utf-8"?>
<calcChain xmlns="http://schemas.openxmlformats.org/spreadsheetml/2006/main">
  <c r="G56" i="1" l="1"/>
  <c r="F6" i="3" l="1"/>
  <c r="F7" i="3"/>
  <c r="F17" i="3" s="1"/>
  <c r="F8" i="3"/>
  <c r="F9" i="3"/>
  <c r="F10" i="3"/>
  <c r="F11" i="3"/>
  <c r="F12" i="3"/>
  <c r="F13" i="3"/>
  <c r="F14" i="3"/>
  <c r="F16" i="3"/>
  <c r="D17" i="3"/>
  <c r="E17" i="3"/>
  <c r="H64" i="1"/>
  <c r="H65" i="1"/>
  <c r="H62" i="1"/>
  <c r="F12" i="1"/>
  <c r="O12" i="1"/>
  <c r="Q12" i="1" s="1"/>
  <c r="E18" i="1"/>
  <c r="E7" i="1" s="1"/>
  <c r="E17" i="1" s="1"/>
  <c r="D18" i="1"/>
  <c r="D7" i="1" s="1"/>
  <c r="F14" i="1"/>
  <c r="P14" i="1"/>
  <c r="F13" i="1"/>
  <c r="P13" i="1" s="1"/>
  <c r="F11" i="1"/>
  <c r="O11" i="1"/>
  <c r="Q11" i="1" s="1"/>
  <c r="F10" i="1"/>
  <c r="O10" i="1" s="1"/>
  <c r="Q10" i="1" s="1"/>
  <c r="F9" i="1"/>
  <c r="O9" i="1"/>
  <c r="Q9" i="1" s="1"/>
  <c r="F6" i="1"/>
  <c r="O6" i="1" s="1"/>
  <c r="Q6" i="1" s="1"/>
  <c r="F16" i="1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7" i="2"/>
  <c r="H7" i="2"/>
  <c r="G40" i="2"/>
  <c r="F8" i="1"/>
  <c r="O14" i="1"/>
  <c r="O13" i="1"/>
  <c r="P16" i="1" l="1"/>
  <c r="N16" i="1" s="1"/>
  <c r="D17" i="1"/>
  <c r="F7" i="1"/>
  <c r="P17" i="1" l="1"/>
  <c r="O7" i="1"/>
  <c r="Q7" i="1" s="1"/>
  <c r="F17" i="1"/>
  <c r="N8" i="1"/>
  <c r="O8" i="1" s="1"/>
  <c r="Q8" i="1" s="1"/>
  <c r="O16" i="1"/>
  <c r="Q17" i="1" l="1"/>
</calcChain>
</file>

<file path=xl/sharedStrings.xml><?xml version="1.0" encoding="utf-8"?>
<sst xmlns="http://schemas.openxmlformats.org/spreadsheetml/2006/main" count="160" uniqueCount="118">
  <si>
    <t>IB</t>
  </si>
  <si>
    <t>Saldo-</t>
  </si>
  <si>
    <t>Oppgjørsposteringer</t>
  </si>
  <si>
    <t>End. sald</t>
  </si>
  <si>
    <t>Resultat</t>
  </si>
  <si>
    <t>Balanse</t>
  </si>
  <si>
    <t>balanse</t>
  </si>
  <si>
    <t xml:space="preserve"> 1-2-3</t>
  </si>
  <si>
    <t xml:space="preserve"> 4-5</t>
  </si>
  <si>
    <t>Avslut.</t>
  </si>
  <si>
    <t>Div. anleggsmidler</t>
  </si>
  <si>
    <t>Varelager</t>
  </si>
  <si>
    <t>Kundefordringer</t>
  </si>
  <si>
    <t>Opptjente inntekter</t>
  </si>
  <si>
    <t xml:space="preserve">Aksjer </t>
  </si>
  <si>
    <t>Bank</t>
  </si>
  <si>
    <t>Forskuddsbet. husleie</t>
  </si>
  <si>
    <t>Aksjekapital</t>
  </si>
  <si>
    <t>Annen egenkapital</t>
  </si>
  <si>
    <t>Div. gjeld</t>
  </si>
  <si>
    <t>Leverandørgjeld</t>
  </si>
  <si>
    <t>Avs. betalbar skatt</t>
  </si>
  <si>
    <t>Skyldig lønn &amp; ferielønn</t>
  </si>
  <si>
    <t>Uopptjent inntekt</t>
  </si>
  <si>
    <t>Avsatt garantiansv.</t>
  </si>
  <si>
    <t>Driftsinntekter</t>
  </si>
  <si>
    <t>Varekjøp</t>
  </si>
  <si>
    <t>Driftskostnader</t>
  </si>
  <si>
    <t>Lønnskostnader</t>
  </si>
  <si>
    <t>Kursjustering valuta</t>
  </si>
  <si>
    <t>Kursjustering aksjer</t>
  </si>
  <si>
    <t>Betalbar skatt</t>
  </si>
  <si>
    <t>Avsatt til annen EK</t>
  </si>
  <si>
    <t>Avsatt annen EK</t>
  </si>
  <si>
    <t>Opplysninger til avslutingen:</t>
  </si>
  <si>
    <t xml:space="preserve"> 2.Skyldig ferielønn har økt til 45.</t>
  </si>
  <si>
    <t xml:space="preserve"> 3. I desember betalte bedriften husleie for desember, januar og februar. Beløpet utgjorde 60 og er ført på konto for  driftskostnader</t>
  </si>
  <si>
    <t xml:space="preserve"> 4. Leverandørgjelden inkluderer er en valutapost på 10 000 $. Kurs på kjøpstidspunktet var 8. Kursen pr. 31.12. er på 7.</t>
  </si>
  <si>
    <t xml:space="preserve"> 5. Aksjene er børsnoterte og verdien pr. 31.12. har økt til 320.</t>
  </si>
  <si>
    <t xml:space="preserve"> 6. Bedriften har solgt en maskin hvor kredittiden er 2 år. Salgsbeløpet utgjorde 121 og salget skjedde i slutten av året. </t>
  </si>
  <si>
    <t xml:space="preserve"> 7. Bedriften har solgt en annen maskin med garanti på 2 år.  Salget skjedde i slutten av året. Det ble gjort et tillegg på 20% til salgsprisen for å dekke</t>
  </si>
  <si>
    <t xml:space="preserve"> 8. Betalbar skatt utgjør 28% av resultat før skatt.</t>
  </si>
  <si>
    <t>Hvis det blir nødvendig å foreta en nåverdiberegning, benytt 10% rente.</t>
  </si>
  <si>
    <t xml:space="preserve">     opp garantikostnadene.  Salgsprisen inklusive tillegget for garanti utgjorde 60. Hele beløpet ble bokført på konto 3000.</t>
  </si>
  <si>
    <t xml:space="preserve"> 9. Resultatet føres mot konto 2050 Annen egenkapital. </t>
  </si>
  <si>
    <t>Transaksjoner</t>
  </si>
  <si>
    <t>Sum</t>
  </si>
  <si>
    <t>trans.</t>
  </si>
  <si>
    <t>OPPGAVE Tab 4</t>
  </si>
  <si>
    <t xml:space="preserve">     Varer som ble innkjøpt for 50 har steget kraftig i pris etter innkjøpet og har en verdi på 60 regnet til innkjøpspris.</t>
  </si>
  <si>
    <t xml:space="preserve"> 1. Varelageret er opptalt til 150 regnet til innkjøpspriser. Varer som ble innkjøp for 35 er ukurante og kan ikke selges. </t>
  </si>
  <si>
    <t xml:space="preserve">Alle maskiner som bedriften selger blir solgt med 1 års garanti. Historiske data viser at det påløper kostnader svarende til 5% </t>
  </si>
  <si>
    <t>En kunde forhandlet seg fram til en noe spesiell kontrakt. Han ønsket 2 års kreditt og ville  samtidig ha en utvidet garantiordning</t>
  </si>
  <si>
    <t>LØSNING</t>
  </si>
  <si>
    <t xml:space="preserve">Varesalget: </t>
  </si>
  <si>
    <t>Her er det et salg med 3 ingredienser: Varesalg, serviceordning + kreditt. Kun selve maskinsalget er opptjent på salgstidspunktet</t>
  </si>
  <si>
    <t>Rentene:</t>
  </si>
  <si>
    <t>Garantiordningen:</t>
  </si>
  <si>
    <t>Sum kontrakt</t>
  </si>
  <si>
    <t>Renteeffekten må derfor være forskjellen mellom kontantprisen og fakturaprisen.</t>
  </si>
  <si>
    <t>Avsatt garantiansvar</t>
  </si>
  <si>
    <t>Kunden ba om å få en slik ordning. Det ble gjort et pristillegg på 20% i den forbindelse. Denne garantien  strekker seg over 2 år.</t>
  </si>
  <si>
    <t>Pristillegget i dette tilfelle utgjorde 20%. Salget fant sted i slutten av året.</t>
  </si>
  <si>
    <t>For alle salgene se bort fra mva. Hvis det  blir nødvendig å beregne nåverdi, benytt 10% rente</t>
  </si>
  <si>
    <t>av fakturaverdien i den forbindelse og bedriften avsetter et tilsvarende beløp til balansen.</t>
  </si>
  <si>
    <t>Opptjent</t>
  </si>
  <si>
    <t>Uopptjent</t>
  </si>
  <si>
    <t>Erstatningsansvar</t>
  </si>
  <si>
    <t>transaks.</t>
  </si>
  <si>
    <t xml:space="preserve"> </t>
  </si>
  <si>
    <t>Bedriften solgte ved slutten av regnskapsåret maskiner for 1000. Det er ikke avsatt garantiansvar for disse maskinene.</t>
  </si>
  <si>
    <t>Avslutt regnskapet for AS Kaba i 20x4. Oppgaven handler om finne korrekte inntekter og driftskostnader for bedriften.</t>
  </si>
  <si>
    <t>Fakturaverdien for denne maskinen utgjorde 120. Salget fant sted i slutten av 20x3.</t>
  </si>
  <si>
    <t xml:space="preserve">I 20x3 solgte bedriften en maskinen med et betydelig utvidet garanti og serviceopplegg. </t>
  </si>
  <si>
    <t>I 20x4 har bedriften solgt en maskin med liknende vilkår som nevnt under punkt 2.</t>
  </si>
  <si>
    <t>Fakturaverdien utgjorde 264 inklusive pristillegget som ble gjort på grunn av den utvidede garanti og serviceordningen.</t>
  </si>
  <si>
    <t>Den totale fakturaverdien utgjorde 290,4. Også dette salget fant sted i slutten av året.</t>
  </si>
  <si>
    <t>Ekstraordinære kostnader</t>
  </si>
  <si>
    <t>å ompostere dette til konto 8500, ekstraordinære kostnader.</t>
  </si>
  <si>
    <t>En maskin som bedriften solgte i 20x2, har påført bedriften et stort tap, 50. Det er ført konto 7900. Bedriften ønsker</t>
  </si>
  <si>
    <t xml:space="preserve">I regnskapet for 20x3 ble det gjort en regnefeil når det gjelder avsetningen for et mulig garantiansvar. </t>
  </si>
  <si>
    <t>Beløpet skulle vært 80 og ikke 120.</t>
  </si>
  <si>
    <t>slik som kunden under punkt 3. Pristillegget også her i den forbindelse ble avtalt til  20% (i tillegg til rentene som bedriften selv har gjort tillegg for)</t>
  </si>
  <si>
    <t>I år er det påløpt 18 i kostnader i den forbindelse. Kostnadene er ført konto 7900. Garantiperioden er ikke over for disse varene.</t>
  </si>
  <si>
    <t xml:space="preserve">I fjor solgte bedriften  varer og for disse ble det avsatt 30 i garantiansvar på konto 2989. </t>
  </si>
  <si>
    <t xml:space="preserve">Avsetningen skal utgjøre:  1 000 * 0,05 = 50. Påløpte kostnader i forbindelse med fjorårets avsetning omposteres </t>
  </si>
  <si>
    <t>Det utvidede garanti- og serviceopplegget er en egen ytelse som ikke var opptjent på salgstidspunktet (20).</t>
  </si>
  <si>
    <t>Inntekt av maskinen: 264:1,20 =</t>
  </si>
  <si>
    <t>Inntekt av tjenesten:</t>
  </si>
  <si>
    <t xml:space="preserve"> 264 - 220 =</t>
  </si>
  <si>
    <t>240*1,1*1,1-220 =</t>
  </si>
  <si>
    <t>Hvis salget hadde  skjedd kontant, hadde beløpet blitt 240.</t>
  </si>
  <si>
    <t xml:space="preserve">Det skal mye til at en kostnad skal kunne føres som ekstraordinær: </t>
  </si>
  <si>
    <t>Og det kan ikke karakteriseres som vesentlig. Ingen ompostering.</t>
  </si>
  <si>
    <t>1)</t>
  </si>
  <si>
    <t>2)</t>
  </si>
  <si>
    <t>3)</t>
  </si>
  <si>
    <t>4)</t>
  </si>
  <si>
    <t>5)</t>
  </si>
  <si>
    <t>6)</t>
  </si>
  <si>
    <t>Konto-</t>
  </si>
  <si>
    <t>Kontonavn</t>
  </si>
  <si>
    <t>nr.</t>
  </si>
  <si>
    <t>Endelig</t>
  </si>
  <si>
    <t>saldobalanse</t>
  </si>
  <si>
    <t>Foreløpig</t>
  </si>
  <si>
    <r>
      <t>290,4/1,1</t>
    </r>
    <r>
      <rPr>
        <vertAlign val="superscript"/>
        <sz val="10"/>
        <rFont val="Trebuchet MS"/>
        <family val="2"/>
      </rPr>
      <t>2</t>
    </r>
    <r>
      <rPr>
        <sz val="10"/>
        <rFont val="Trebuchet MS"/>
        <family val="2"/>
      </rPr>
      <t>/1,2</t>
    </r>
  </si>
  <si>
    <t>Oppgave 6-16 Tabellarisk Skjema</t>
  </si>
  <si>
    <t>Uvanlig, uregelmessig og vesentlig. Dette beløpet utgjør 50/1750*100% = 3%</t>
  </si>
  <si>
    <t>Oppgave 6-16 Tabellarisk Løsning</t>
  </si>
  <si>
    <t>Halvparten (10) er opptjent i år, resten er en uopptjent inntekt. Postering debet 3000 debet 2970.</t>
  </si>
  <si>
    <t>Inntekten av tjenesten er ikke opptjent og føres konto 2970.</t>
  </si>
  <si>
    <t>Sum uopptjent inntekt er dermed lik:</t>
  </si>
  <si>
    <t xml:space="preserve"> =</t>
  </si>
  <si>
    <t>200 * 0,2 =</t>
  </si>
  <si>
    <t>til konto 2989, 38 kredit 7900 - debet 2989.</t>
  </si>
  <si>
    <t>Dette er oppretting av en feil og skal derfor i henhold til § 4-3 føres direkte mot egenkapitalen.</t>
  </si>
  <si>
    <t>Her er det solgt vare + ekstra ytelse + kreditt: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</si>
</sst>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\ %"/>
  </numFmts>
  <fonts count="7" x14ac:knownFonts="1">
    <font>
      <sz val="10"/>
      <name val="Trebuchet MS"/>
    </font>
    <font>
      <sz val="10"/>
      <name val="Trebuchet MS"/>
      <family val="2"/>
    </font>
    <font>
      <sz val="8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vertAlign val="superscript"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3" fontId="0" fillId="0" borderId="0" xfId="0" applyNumberFormat="1"/>
    <xf numFmtId="3" fontId="4" fillId="0" borderId="1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0" fillId="0" borderId="4" xfId="0" applyBorder="1"/>
    <xf numFmtId="3" fontId="3" fillId="0" borderId="1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4" xfId="0" applyNumberFormat="1" applyFont="1" applyBorder="1"/>
    <xf numFmtId="3" fontId="4" fillId="0" borderId="8" xfId="0" applyNumberFormat="1" applyFont="1" applyBorder="1"/>
    <xf numFmtId="0" fontId="4" fillId="0" borderId="4" xfId="0" applyFont="1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3" fontId="1" fillId="2" borderId="9" xfId="1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left"/>
    </xf>
    <xf numFmtId="3" fontId="1" fillId="3" borderId="4" xfId="0" applyNumberFormat="1" applyFont="1" applyFill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3" fontId="1" fillId="3" borderId="4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3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quotePrefix="1" applyFont="1" applyAlignment="1">
      <alignment horizontal="left"/>
    </xf>
    <xf numFmtId="0" fontId="1" fillId="0" borderId="0" xfId="0" applyFont="1" applyFill="1" applyBorder="1"/>
    <xf numFmtId="165" fontId="1" fillId="0" borderId="0" xfId="0" applyNumberFormat="1" applyFont="1"/>
    <xf numFmtId="0" fontId="1" fillId="0" borderId="0" xfId="0" applyFont="1" applyBorder="1"/>
    <xf numFmtId="165" fontId="1" fillId="0" borderId="10" xfId="0" applyNumberFormat="1" applyFont="1" applyBorder="1"/>
    <xf numFmtId="9" fontId="1" fillId="0" borderId="0" xfId="2" applyFont="1"/>
    <xf numFmtId="166" fontId="1" fillId="0" borderId="0" xfId="2" applyNumberFormat="1" applyFont="1"/>
    <xf numFmtId="165" fontId="1" fillId="0" borderId="0" xfId="0" applyNumberFormat="1" applyFont="1" applyBorder="1"/>
    <xf numFmtId="165" fontId="1" fillId="0" borderId="17" xfId="0" applyNumberFormat="1" applyFont="1" applyBorder="1"/>
    <xf numFmtId="3" fontId="1" fillId="2" borderId="4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18"/>
  <sheetViews>
    <sheetView showGridLines="0" showZeros="0" workbookViewId="0">
      <selection activeCell="C37" sqref="C37"/>
    </sheetView>
  </sheetViews>
  <sheetFormatPr defaultColWidth="11.4140625" defaultRowHeight="12.9" x14ac:dyDescent="0.35"/>
  <cols>
    <col min="1" max="1" width="4.4140625" style="15" customWidth="1"/>
    <col min="2" max="2" width="6.25" style="34" customWidth="1"/>
    <col min="3" max="3" width="23.83203125" style="15" customWidth="1"/>
    <col min="4" max="4" width="8.25" style="15" customWidth="1"/>
    <col min="5" max="5" width="9.4140625" style="15" customWidth="1"/>
    <col min="6" max="6" width="12.25" style="15" customWidth="1"/>
    <col min="7" max="14" width="8.25" style="15" customWidth="1"/>
    <col min="15" max="15" width="12.4140625" style="15" customWidth="1"/>
    <col min="16" max="16" width="8.58203125" style="15" customWidth="1"/>
    <col min="17" max="17" width="8.75" style="15" customWidth="1"/>
    <col min="18" max="16384" width="11.4140625" style="15"/>
  </cols>
  <sheetData>
    <row r="2" spans="2:17" s="16" customFormat="1" x14ac:dyDescent="0.35">
      <c r="B2" s="35" t="s">
        <v>107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x14ac:dyDescent="0.35">
      <c r="B3" s="17"/>
    </row>
    <row r="4" spans="2:17" s="16" customFormat="1" x14ac:dyDescent="0.35">
      <c r="B4" s="18" t="s">
        <v>100</v>
      </c>
      <c r="C4" s="19" t="s">
        <v>101</v>
      </c>
      <c r="D4" s="20" t="s">
        <v>0</v>
      </c>
      <c r="E4" s="20" t="s">
        <v>46</v>
      </c>
      <c r="F4" s="20" t="s">
        <v>105</v>
      </c>
      <c r="G4" s="44" t="s">
        <v>2</v>
      </c>
      <c r="H4" s="44"/>
      <c r="I4" s="44"/>
      <c r="J4" s="44"/>
      <c r="K4" s="44"/>
      <c r="L4" s="44"/>
      <c r="M4" s="44"/>
      <c r="N4" s="44"/>
      <c r="O4" s="20" t="s">
        <v>103</v>
      </c>
      <c r="P4" s="20" t="s">
        <v>4</v>
      </c>
      <c r="Q4" s="20" t="s">
        <v>5</v>
      </c>
    </row>
    <row r="5" spans="2:17" s="16" customFormat="1" ht="20.25" customHeight="1" x14ac:dyDescent="0.35">
      <c r="B5" s="21" t="s">
        <v>102</v>
      </c>
      <c r="C5" s="22"/>
      <c r="D5" s="23" t="s">
        <v>69</v>
      </c>
      <c r="E5" s="23" t="s">
        <v>68</v>
      </c>
      <c r="F5" s="23" t="s">
        <v>104</v>
      </c>
      <c r="G5" s="45">
        <v>1</v>
      </c>
      <c r="H5" s="45"/>
      <c r="I5" s="23">
        <v>2</v>
      </c>
      <c r="J5" s="23">
        <v>3</v>
      </c>
      <c r="K5" s="23">
        <v>4</v>
      </c>
      <c r="L5" s="23">
        <v>5</v>
      </c>
      <c r="M5" s="23">
        <v>6</v>
      </c>
      <c r="N5" s="23">
        <v>7</v>
      </c>
      <c r="O5" s="23" t="s">
        <v>104</v>
      </c>
      <c r="P5" s="23"/>
      <c r="Q5" s="23"/>
    </row>
    <row r="6" spans="2:17" ht="18" customHeight="1" x14ac:dyDescent="0.35">
      <c r="B6" s="24">
        <v>1500</v>
      </c>
      <c r="C6" s="25" t="s">
        <v>12</v>
      </c>
      <c r="D6" s="26">
        <v>200</v>
      </c>
      <c r="E6" s="26">
        <v>-50</v>
      </c>
      <c r="F6" s="26">
        <f t="shared" ref="F6:F14" si="0">+D6+E6</f>
        <v>150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2:17" ht="18" customHeight="1" x14ac:dyDescent="0.35">
      <c r="B7" s="24">
        <v>1920</v>
      </c>
      <c r="C7" s="25" t="s">
        <v>15</v>
      </c>
      <c r="D7" s="26">
        <v>490</v>
      </c>
      <c r="E7" s="26">
        <v>260</v>
      </c>
      <c r="F7" s="26">
        <f t="shared" si="0"/>
        <v>750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2:17" ht="18" customHeight="1" x14ac:dyDescent="0.35">
      <c r="B8" s="24">
        <v>2200</v>
      </c>
      <c r="C8" s="25" t="s">
        <v>18</v>
      </c>
      <c r="D8" s="26">
        <v>-340</v>
      </c>
      <c r="E8" s="26">
        <v>0</v>
      </c>
      <c r="F8" s="26">
        <f t="shared" si="0"/>
        <v>-340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2:17" ht="18" customHeight="1" x14ac:dyDescent="0.35">
      <c r="B9" s="24">
        <v>2300</v>
      </c>
      <c r="C9" s="25" t="s">
        <v>67</v>
      </c>
      <c r="D9" s="26">
        <v>-120</v>
      </c>
      <c r="E9" s="26">
        <v>0</v>
      </c>
      <c r="F9" s="26">
        <f t="shared" si="0"/>
        <v>-120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2:17" ht="18" customHeight="1" x14ac:dyDescent="0.35">
      <c r="B10" s="24">
        <v>2970</v>
      </c>
      <c r="C10" s="28" t="s">
        <v>23</v>
      </c>
      <c r="D10" s="26">
        <v>-20</v>
      </c>
      <c r="E10" s="26">
        <v>0</v>
      </c>
      <c r="F10" s="26">
        <f t="shared" si="0"/>
        <v>-20</v>
      </c>
      <c r="G10" s="29"/>
      <c r="H10" s="29"/>
      <c r="I10" s="29"/>
      <c r="J10" s="29"/>
      <c r="K10" s="30"/>
      <c r="L10" s="29"/>
      <c r="M10" s="29"/>
      <c r="N10" s="29"/>
      <c r="O10" s="27"/>
      <c r="P10" s="29"/>
      <c r="Q10" s="27"/>
    </row>
    <row r="11" spans="2:17" ht="18" customHeight="1" x14ac:dyDescent="0.35">
      <c r="B11" s="24">
        <v>2989</v>
      </c>
      <c r="C11" s="28" t="s">
        <v>60</v>
      </c>
      <c r="D11" s="26">
        <v>-30</v>
      </c>
      <c r="E11" s="26">
        <v>0</v>
      </c>
      <c r="F11" s="26">
        <f t="shared" si="0"/>
        <v>-30</v>
      </c>
      <c r="G11" s="29"/>
      <c r="H11" s="29"/>
      <c r="I11" s="29"/>
      <c r="J11" s="29"/>
      <c r="K11" s="29"/>
      <c r="L11" s="29"/>
      <c r="M11" s="29"/>
      <c r="N11" s="29"/>
      <c r="O11" s="27"/>
      <c r="P11" s="29"/>
      <c r="Q11" s="27"/>
    </row>
    <row r="12" spans="2:17" ht="18" customHeight="1" x14ac:dyDescent="0.35">
      <c r="B12" s="24">
        <v>2900</v>
      </c>
      <c r="C12" s="28" t="s">
        <v>20</v>
      </c>
      <c r="D12" s="26">
        <v>-180</v>
      </c>
      <c r="E12" s="26">
        <v>40</v>
      </c>
      <c r="F12" s="26">
        <f t="shared" si="0"/>
        <v>-140</v>
      </c>
      <c r="G12" s="29"/>
      <c r="H12" s="29"/>
      <c r="I12" s="29"/>
      <c r="J12" s="29"/>
      <c r="K12" s="29"/>
      <c r="L12" s="29"/>
      <c r="M12" s="29"/>
      <c r="N12" s="29"/>
      <c r="O12" s="27"/>
      <c r="P12" s="29"/>
      <c r="Q12" s="27"/>
    </row>
    <row r="13" spans="2:17" ht="18" customHeight="1" x14ac:dyDescent="0.35">
      <c r="B13" s="24">
        <v>3000</v>
      </c>
      <c r="C13" s="28" t="s">
        <v>25</v>
      </c>
      <c r="D13" s="26"/>
      <c r="E13" s="26">
        <v>-2000</v>
      </c>
      <c r="F13" s="26">
        <f t="shared" si="0"/>
        <v>-2000</v>
      </c>
      <c r="G13" s="29"/>
      <c r="H13" s="29"/>
      <c r="I13" s="29"/>
      <c r="J13" s="29"/>
      <c r="K13" s="30"/>
      <c r="L13" s="29"/>
      <c r="M13" s="29"/>
      <c r="N13" s="29"/>
      <c r="O13" s="27"/>
      <c r="P13" s="29"/>
      <c r="Q13" s="29"/>
    </row>
    <row r="14" spans="2:17" ht="18" customHeight="1" x14ac:dyDescent="0.35">
      <c r="B14" s="24">
        <v>7900</v>
      </c>
      <c r="C14" s="28" t="s">
        <v>27</v>
      </c>
      <c r="D14" s="26"/>
      <c r="E14" s="26">
        <v>1750</v>
      </c>
      <c r="F14" s="26">
        <f t="shared" si="0"/>
        <v>1750</v>
      </c>
      <c r="G14" s="29"/>
      <c r="H14" s="29"/>
      <c r="I14" s="29"/>
      <c r="J14" s="29"/>
      <c r="K14" s="29"/>
      <c r="L14" s="29"/>
      <c r="M14" s="29"/>
      <c r="N14" s="29"/>
      <c r="O14" s="27"/>
      <c r="P14" s="29"/>
      <c r="Q14" s="29"/>
    </row>
    <row r="15" spans="2:17" ht="18" customHeight="1" x14ac:dyDescent="0.35">
      <c r="B15" s="24">
        <v>8500</v>
      </c>
      <c r="C15" s="28" t="s">
        <v>77</v>
      </c>
      <c r="D15" s="26"/>
      <c r="E15" s="26"/>
      <c r="F15" s="26"/>
      <c r="G15" s="29"/>
      <c r="H15" s="29"/>
      <c r="I15" s="29"/>
      <c r="J15" s="29"/>
      <c r="K15" s="29"/>
      <c r="L15" s="29"/>
      <c r="M15" s="29"/>
      <c r="N15" s="29"/>
      <c r="O15" s="27"/>
      <c r="P15" s="29"/>
      <c r="Q15" s="29"/>
    </row>
    <row r="16" spans="2:17" ht="18" customHeight="1" x14ac:dyDescent="0.35">
      <c r="B16" s="24">
        <v>8960</v>
      </c>
      <c r="C16" s="28" t="s">
        <v>33</v>
      </c>
      <c r="D16" s="26"/>
      <c r="E16" s="26">
        <v>0</v>
      </c>
      <c r="F16" s="26">
        <f>SUM(D16:D16)</f>
        <v>0</v>
      </c>
      <c r="G16" s="29"/>
      <c r="H16" s="29"/>
      <c r="I16" s="29"/>
      <c r="J16" s="29"/>
      <c r="K16" s="29"/>
      <c r="L16" s="29"/>
      <c r="M16" s="29"/>
      <c r="N16" s="29"/>
      <c r="O16" s="27"/>
      <c r="P16" s="29"/>
      <c r="Q16" s="29"/>
    </row>
    <row r="17" spans="2:17" ht="18" customHeight="1" x14ac:dyDescent="0.35">
      <c r="B17" s="24"/>
      <c r="C17" s="28" t="s">
        <v>46</v>
      </c>
      <c r="D17" s="26">
        <f>SUM(D6:D16)</f>
        <v>0</v>
      </c>
      <c r="E17" s="26">
        <f>SUM(E6:E16)</f>
        <v>0</v>
      </c>
      <c r="F17" s="26">
        <f>SUM(F6:F16)</f>
        <v>0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2:17" x14ac:dyDescent="0.35">
      <c r="B18" s="31"/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</sheetData>
  <mergeCells count="2">
    <mergeCell ref="G4:N4"/>
    <mergeCell ref="G5:H5"/>
  </mergeCells>
  <pageMargins left="0.39370078740157483" right="0.39370078740157483" top="0.39370078740157483" bottom="0.39370078740157483" header="0.51181102362204722" footer="0.51181102362204722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76"/>
  <sheetViews>
    <sheetView showGridLines="0" showZeros="0" tabSelected="1" workbookViewId="0">
      <selection activeCell="C55" sqref="C55"/>
    </sheetView>
  </sheetViews>
  <sheetFormatPr defaultColWidth="11.4140625" defaultRowHeight="12.9" x14ac:dyDescent="0.35"/>
  <cols>
    <col min="1" max="1" width="6" style="15" customWidth="1"/>
    <col min="2" max="2" width="7" style="15" customWidth="1"/>
    <col min="3" max="3" width="25" style="15" customWidth="1"/>
    <col min="4" max="4" width="7.75" style="15" customWidth="1"/>
    <col min="5" max="5" width="8.58203125" style="15" customWidth="1"/>
    <col min="6" max="6" width="12.75" style="15" customWidth="1"/>
    <col min="7" max="8" width="7.75" style="15" customWidth="1"/>
    <col min="9" max="14" width="6.25" style="15" customWidth="1"/>
    <col min="15" max="15" width="12.83203125" style="15" customWidth="1"/>
    <col min="16" max="16" width="8.4140625" style="15" customWidth="1"/>
    <col min="17" max="17" width="9.25" style="15" customWidth="1"/>
    <col min="18" max="16384" width="11.4140625" style="15"/>
  </cols>
  <sheetData>
    <row r="2" spans="2:17" x14ac:dyDescent="0.35">
      <c r="B2" s="35" t="s">
        <v>109</v>
      </c>
    </row>
    <row r="3" spans="2:17" x14ac:dyDescent="0.35">
      <c r="B3" s="17"/>
    </row>
    <row r="4" spans="2:17" s="16" customFormat="1" x14ac:dyDescent="0.35">
      <c r="B4" s="18" t="s">
        <v>100</v>
      </c>
      <c r="C4" s="19" t="s">
        <v>101</v>
      </c>
      <c r="D4" s="20" t="s">
        <v>0</v>
      </c>
      <c r="E4" s="20" t="s">
        <v>46</v>
      </c>
      <c r="F4" s="20" t="s">
        <v>105</v>
      </c>
      <c r="G4" s="44" t="s">
        <v>2</v>
      </c>
      <c r="H4" s="44"/>
      <c r="I4" s="44"/>
      <c r="J4" s="44"/>
      <c r="K4" s="44"/>
      <c r="L4" s="44"/>
      <c r="M4" s="44"/>
      <c r="N4" s="44"/>
      <c r="O4" s="20" t="s">
        <v>103</v>
      </c>
      <c r="P4" s="20" t="s">
        <v>4</v>
      </c>
      <c r="Q4" s="20" t="s">
        <v>5</v>
      </c>
    </row>
    <row r="5" spans="2:17" s="16" customFormat="1" x14ac:dyDescent="0.35">
      <c r="B5" s="21" t="s">
        <v>102</v>
      </c>
      <c r="C5" s="22"/>
      <c r="D5" s="23" t="s">
        <v>69</v>
      </c>
      <c r="E5" s="23" t="s">
        <v>68</v>
      </c>
      <c r="F5" s="23" t="s">
        <v>104</v>
      </c>
      <c r="G5" s="45">
        <v>1</v>
      </c>
      <c r="H5" s="45"/>
      <c r="I5" s="23">
        <v>2</v>
      </c>
      <c r="J5" s="23">
        <v>3</v>
      </c>
      <c r="K5" s="23">
        <v>4</v>
      </c>
      <c r="L5" s="23">
        <v>5</v>
      </c>
      <c r="M5" s="23">
        <v>6</v>
      </c>
      <c r="N5" s="23">
        <v>7</v>
      </c>
      <c r="O5" s="23" t="s">
        <v>104</v>
      </c>
      <c r="P5" s="23"/>
      <c r="Q5" s="23"/>
    </row>
    <row r="6" spans="2:17" x14ac:dyDescent="0.35">
      <c r="B6" s="24">
        <v>1500</v>
      </c>
      <c r="C6" s="25" t="s">
        <v>12</v>
      </c>
      <c r="D6" s="26">
        <v>200</v>
      </c>
      <c r="E6" s="26">
        <v>-50</v>
      </c>
      <c r="F6" s="26">
        <f t="shared" ref="F6:F14" si="0">+D6+E6</f>
        <v>150</v>
      </c>
      <c r="G6" s="27"/>
      <c r="H6" s="27"/>
      <c r="I6" s="27"/>
      <c r="J6" s="27"/>
      <c r="K6" s="27"/>
      <c r="L6" s="27"/>
      <c r="M6" s="27"/>
      <c r="N6" s="27"/>
      <c r="O6" s="27">
        <f>SUM(F6:N6)</f>
        <v>150</v>
      </c>
      <c r="P6" s="27"/>
      <c r="Q6" s="27">
        <f t="shared" ref="Q6:Q12" si="1">+O6</f>
        <v>150</v>
      </c>
    </row>
    <row r="7" spans="2:17" x14ac:dyDescent="0.35">
      <c r="B7" s="24">
        <v>1920</v>
      </c>
      <c r="C7" s="25" t="s">
        <v>15</v>
      </c>
      <c r="D7" s="26">
        <f>-D18</f>
        <v>470</v>
      </c>
      <c r="E7" s="26">
        <f>-E18</f>
        <v>260</v>
      </c>
      <c r="F7" s="26">
        <f t="shared" si="0"/>
        <v>730</v>
      </c>
      <c r="G7" s="27"/>
      <c r="H7" s="27"/>
      <c r="I7" s="27"/>
      <c r="J7" s="27"/>
      <c r="K7" s="27"/>
      <c r="L7" s="27"/>
      <c r="M7" s="27"/>
      <c r="N7" s="27"/>
      <c r="O7" s="27">
        <f t="shared" ref="O7:O16" si="2">SUM(F7:N7)</f>
        <v>730</v>
      </c>
      <c r="P7" s="27"/>
      <c r="Q7" s="27">
        <f t="shared" si="1"/>
        <v>730</v>
      </c>
    </row>
    <row r="8" spans="2:17" x14ac:dyDescent="0.35">
      <c r="B8" s="24">
        <v>2200</v>
      </c>
      <c r="C8" s="25" t="s">
        <v>18</v>
      </c>
      <c r="D8" s="26">
        <v>-340</v>
      </c>
      <c r="E8" s="26">
        <v>0</v>
      </c>
      <c r="F8" s="26">
        <f t="shared" si="0"/>
        <v>-340</v>
      </c>
      <c r="G8" s="27"/>
      <c r="H8" s="27"/>
      <c r="I8" s="27"/>
      <c r="J8" s="27"/>
      <c r="K8" s="27"/>
      <c r="L8" s="27"/>
      <c r="M8" s="27">
        <v>-40</v>
      </c>
      <c r="N8" s="27">
        <f>-N16</f>
        <v>-93.599999999999909</v>
      </c>
      <c r="O8" s="27">
        <f t="shared" si="2"/>
        <v>-473.59999999999991</v>
      </c>
      <c r="P8" s="27"/>
      <c r="Q8" s="27">
        <f t="shared" si="1"/>
        <v>-473.59999999999991</v>
      </c>
    </row>
    <row r="9" spans="2:17" x14ac:dyDescent="0.35">
      <c r="B9" s="24">
        <v>2300</v>
      </c>
      <c r="C9" s="25" t="s">
        <v>67</v>
      </c>
      <c r="D9" s="26">
        <v>-120</v>
      </c>
      <c r="E9" s="26">
        <v>0</v>
      </c>
      <c r="F9" s="26">
        <f t="shared" si="0"/>
        <v>-120</v>
      </c>
      <c r="G9" s="27"/>
      <c r="H9" s="27"/>
      <c r="I9" s="27"/>
      <c r="J9" s="27"/>
      <c r="K9" s="27"/>
      <c r="L9" s="27"/>
      <c r="M9" s="27">
        <v>40</v>
      </c>
      <c r="N9" s="27"/>
      <c r="O9" s="27">
        <f t="shared" si="2"/>
        <v>-80</v>
      </c>
      <c r="P9" s="27"/>
      <c r="Q9" s="27">
        <f t="shared" si="1"/>
        <v>-80</v>
      </c>
    </row>
    <row r="10" spans="2:17" x14ac:dyDescent="0.35">
      <c r="B10" s="24">
        <v>2970</v>
      </c>
      <c r="C10" s="28" t="s">
        <v>23</v>
      </c>
      <c r="D10" s="26"/>
      <c r="E10" s="26">
        <v>0</v>
      </c>
      <c r="F10" s="26">
        <f t="shared" si="0"/>
        <v>0</v>
      </c>
      <c r="G10" s="29"/>
      <c r="H10" s="29"/>
      <c r="I10" s="29">
        <v>-10</v>
      </c>
      <c r="J10" s="29">
        <v>-44</v>
      </c>
      <c r="K10" s="30">
        <v>-90.4</v>
      </c>
      <c r="L10" s="29"/>
      <c r="M10" s="29"/>
      <c r="N10" s="29"/>
      <c r="O10" s="27">
        <f t="shared" si="2"/>
        <v>-144.4</v>
      </c>
      <c r="P10" s="29"/>
      <c r="Q10" s="27">
        <f t="shared" si="1"/>
        <v>-144.4</v>
      </c>
    </row>
    <row r="11" spans="2:17" x14ac:dyDescent="0.35">
      <c r="B11" s="24">
        <v>2989</v>
      </c>
      <c r="C11" s="28" t="s">
        <v>60</v>
      </c>
      <c r="D11" s="26">
        <v>-30</v>
      </c>
      <c r="E11" s="26">
        <v>0</v>
      </c>
      <c r="F11" s="26">
        <f t="shared" si="0"/>
        <v>-30</v>
      </c>
      <c r="G11" s="29">
        <v>-50</v>
      </c>
      <c r="H11" s="29">
        <v>38</v>
      </c>
      <c r="I11" s="29"/>
      <c r="J11" s="29"/>
      <c r="K11" s="29"/>
      <c r="L11" s="29"/>
      <c r="M11" s="29"/>
      <c r="N11" s="29"/>
      <c r="O11" s="27">
        <f t="shared" si="2"/>
        <v>-42</v>
      </c>
      <c r="P11" s="29"/>
      <c r="Q11" s="27">
        <f t="shared" si="1"/>
        <v>-42</v>
      </c>
    </row>
    <row r="12" spans="2:17" x14ac:dyDescent="0.35">
      <c r="B12" s="24">
        <v>2900</v>
      </c>
      <c r="C12" s="28" t="s">
        <v>20</v>
      </c>
      <c r="D12" s="26">
        <v>-180</v>
      </c>
      <c r="E12" s="26">
        <v>40</v>
      </c>
      <c r="F12" s="26">
        <f t="shared" si="0"/>
        <v>-140</v>
      </c>
      <c r="G12" s="29"/>
      <c r="H12" s="29"/>
      <c r="I12" s="29"/>
      <c r="J12" s="29"/>
      <c r="K12" s="29"/>
      <c r="L12" s="29"/>
      <c r="M12" s="29"/>
      <c r="N12" s="29"/>
      <c r="O12" s="27">
        <f t="shared" si="2"/>
        <v>-140</v>
      </c>
      <c r="P12" s="29"/>
      <c r="Q12" s="27">
        <f t="shared" si="1"/>
        <v>-140</v>
      </c>
    </row>
    <row r="13" spans="2:17" x14ac:dyDescent="0.35">
      <c r="B13" s="24">
        <v>3000</v>
      </c>
      <c r="C13" s="28" t="s">
        <v>25</v>
      </c>
      <c r="D13" s="26"/>
      <c r="E13" s="26">
        <v>-2000</v>
      </c>
      <c r="F13" s="26">
        <f t="shared" si="0"/>
        <v>-2000</v>
      </c>
      <c r="G13" s="29"/>
      <c r="H13" s="29"/>
      <c r="I13" s="29">
        <v>10</v>
      </c>
      <c r="J13" s="29">
        <v>44</v>
      </c>
      <c r="K13" s="30">
        <v>90.4</v>
      </c>
      <c r="L13" s="29"/>
      <c r="M13" s="29"/>
      <c r="N13" s="29"/>
      <c r="O13" s="27">
        <f t="shared" si="2"/>
        <v>-1855.6</v>
      </c>
      <c r="P13" s="29">
        <f>SUM(F13:N13)</f>
        <v>-1855.6</v>
      </c>
      <c r="Q13" s="29"/>
    </row>
    <row r="14" spans="2:17" x14ac:dyDescent="0.35">
      <c r="B14" s="24">
        <v>7900</v>
      </c>
      <c r="C14" s="28" t="s">
        <v>27</v>
      </c>
      <c r="D14" s="26"/>
      <c r="E14" s="26">
        <v>1750</v>
      </c>
      <c r="F14" s="26">
        <f t="shared" si="0"/>
        <v>1750</v>
      </c>
      <c r="G14" s="29">
        <v>50</v>
      </c>
      <c r="H14" s="29">
        <v>-38</v>
      </c>
      <c r="I14" s="29"/>
      <c r="J14" s="29"/>
      <c r="K14" s="29"/>
      <c r="L14" s="29"/>
      <c r="M14" s="29"/>
      <c r="N14" s="29"/>
      <c r="O14" s="27">
        <f t="shared" si="2"/>
        <v>1762</v>
      </c>
      <c r="P14" s="29">
        <f>SUM(F14:N14)</f>
        <v>1762</v>
      </c>
      <c r="Q14" s="29"/>
    </row>
    <row r="15" spans="2:17" x14ac:dyDescent="0.35">
      <c r="B15" s="24">
        <v>8500</v>
      </c>
      <c r="C15" s="28" t="s">
        <v>77</v>
      </c>
      <c r="D15" s="26"/>
      <c r="E15" s="26"/>
      <c r="F15" s="26"/>
      <c r="G15" s="29"/>
      <c r="H15" s="29"/>
      <c r="I15" s="29"/>
      <c r="J15" s="29"/>
      <c r="K15" s="29"/>
      <c r="L15" s="29"/>
      <c r="M15" s="29"/>
      <c r="N15" s="29"/>
      <c r="O15" s="27"/>
      <c r="P15" s="29"/>
      <c r="Q15" s="29"/>
    </row>
    <row r="16" spans="2:17" x14ac:dyDescent="0.35">
      <c r="B16" s="24">
        <v>8960</v>
      </c>
      <c r="C16" s="28" t="s">
        <v>33</v>
      </c>
      <c r="D16" s="26"/>
      <c r="E16" s="26">
        <v>0</v>
      </c>
      <c r="F16" s="26">
        <f>SUM(D16:D16)</f>
        <v>0</v>
      </c>
      <c r="G16" s="29"/>
      <c r="H16" s="29"/>
      <c r="I16" s="29"/>
      <c r="J16" s="29"/>
      <c r="K16" s="29"/>
      <c r="L16" s="29"/>
      <c r="M16" s="29"/>
      <c r="N16" s="29">
        <f>+P16</f>
        <v>93.599999999999909</v>
      </c>
      <c r="O16" s="27">
        <f t="shared" si="2"/>
        <v>93.599999999999909</v>
      </c>
      <c r="P16" s="29">
        <f>-P13-P14</f>
        <v>93.599999999999909</v>
      </c>
      <c r="Q16" s="29"/>
    </row>
    <row r="17" spans="2:17" x14ac:dyDescent="0.35">
      <c r="B17" s="24"/>
      <c r="C17" s="28" t="s">
        <v>46</v>
      </c>
      <c r="D17" s="26">
        <f>SUM(D6:D16)</f>
        <v>0</v>
      </c>
      <c r="E17" s="26">
        <f>SUM(E6:E16)</f>
        <v>0</v>
      </c>
      <c r="F17" s="26">
        <f>SUM(F6:F16)</f>
        <v>0</v>
      </c>
      <c r="G17" s="29"/>
      <c r="H17" s="29"/>
      <c r="I17" s="29"/>
      <c r="J17" s="29"/>
      <c r="K17" s="29"/>
      <c r="L17" s="29"/>
      <c r="M17" s="29"/>
      <c r="N17" s="29"/>
      <c r="O17" s="29"/>
      <c r="P17" s="29">
        <f>SUM(P6:P16)</f>
        <v>0</v>
      </c>
      <c r="Q17" s="29">
        <f>SUM(Q6:Q16)</f>
        <v>0</v>
      </c>
    </row>
    <row r="18" spans="2:17" hidden="1" x14ac:dyDescent="0.35">
      <c r="B18" s="36"/>
      <c r="C18" s="32"/>
      <c r="D18" s="33">
        <f>SUM(D8:D16)+D6</f>
        <v>-470</v>
      </c>
      <c r="E18" s="33">
        <f>SUM(E8:E16)+E6</f>
        <v>-260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20" spans="2:17" hidden="1" x14ac:dyDescent="0.35">
      <c r="B20" s="17"/>
      <c r="C20" s="15" t="s">
        <v>71</v>
      </c>
    </row>
    <row r="21" spans="2:17" hidden="1" x14ac:dyDescent="0.35">
      <c r="B21" s="17"/>
    </row>
    <row r="22" spans="2:17" hidden="1" x14ac:dyDescent="0.35">
      <c r="B22" s="17">
        <v>1</v>
      </c>
      <c r="C22" s="15" t="s">
        <v>51</v>
      </c>
    </row>
    <row r="23" spans="2:17" hidden="1" x14ac:dyDescent="0.35">
      <c r="B23" s="17"/>
      <c r="C23" s="15" t="s">
        <v>64</v>
      </c>
    </row>
    <row r="24" spans="2:17" hidden="1" x14ac:dyDescent="0.35">
      <c r="B24" s="17"/>
      <c r="C24" s="15" t="s">
        <v>70</v>
      </c>
    </row>
    <row r="25" spans="2:17" hidden="1" x14ac:dyDescent="0.35">
      <c r="B25" s="17"/>
      <c r="C25" s="15" t="s">
        <v>84</v>
      </c>
    </row>
    <row r="26" spans="2:17" hidden="1" x14ac:dyDescent="0.35">
      <c r="B26" s="17"/>
      <c r="C26" s="15" t="s">
        <v>83</v>
      </c>
    </row>
    <row r="27" spans="2:17" hidden="1" x14ac:dyDescent="0.35">
      <c r="B27" s="17"/>
    </row>
    <row r="28" spans="2:17" hidden="1" x14ac:dyDescent="0.35">
      <c r="B28" s="17">
        <v>2</v>
      </c>
      <c r="C28" s="15" t="s">
        <v>73</v>
      </c>
    </row>
    <row r="29" spans="2:17" hidden="1" x14ac:dyDescent="0.35">
      <c r="B29" s="17"/>
      <c r="C29" s="15" t="s">
        <v>61</v>
      </c>
    </row>
    <row r="30" spans="2:17" hidden="1" x14ac:dyDescent="0.35">
      <c r="B30" s="17"/>
      <c r="C30" s="15" t="s">
        <v>72</v>
      </c>
    </row>
    <row r="31" spans="2:17" hidden="1" x14ac:dyDescent="0.35">
      <c r="B31" s="17"/>
    </row>
    <row r="32" spans="2:17" hidden="1" x14ac:dyDescent="0.35">
      <c r="B32" s="17">
        <v>3</v>
      </c>
      <c r="C32" s="15" t="s">
        <v>74</v>
      </c>
    </row>
    <row r="33" spans="2:3" hidden="1" x14ac:dyDescent="0.35">
      <c r="B33" s="17"/>
      <c r="C33" s="15" t="s">
        <v>75</v>
      </c>
    </row>
    <row r="34" spans="2:3" hidden="1" x14ac:dyDescent="0.35">
      <c r="B34" s="17"/>
      <c r="C34" s="15" t="s">
        <v>62</v>
      </c>
    </row>
    <row r="35" spans="2:3" hidden="1" x14ac:dyDescent="0.35">
      <c r="B35" s="17"/>
    </row>
    <row r="36" spans="2:3" hidden="1" x14ac:dyDescent="0.35">
      <c r="B36" s="17">
        <v>4</v>
      </c>
      <c r="C36" s="15" t="s">
        <v>52</v>
      </c>
    </row>
    <row r="37" spans="2:3" hidden="1" x14ac:dyDescent="0.35">
      <c r="B37" s="17"/>
      <c r="C37" s="15" t="s">
        <v>82</v>
      </c>
    </row>
    <row r="38" spans="2:3" hidden="1" x14ac:dyDescent="0.35">
      <c r="B38" s="17"/>
      <c r="C38" s="15" t="s">
        <v>76</v>
      </c>
    </row>
    <row r="39" spans="2:3" hidden="1" x14ac:dyDescent="0.35">
      <c r="B39" s="17"/>
    </row>
    <row r="40" spans="2:3" hidden="1" x14ac:dyDescent="0.35">
      <c r="B40" s="17">
        <v>5</v>
      </c>
      <c r="C40" s="15" t="s">
        <v>79</v>
      </c>
    </row>
    <row r="41" spans="2:3" hidden="1" x14ac:dyDescent="0.35">
      <c r="B41" s="17"/>
      <c r="C41" s="15" t="s">
        <v>78</v>
      </c>
    </row>
    <row r="42" spans="2:3" hidden="1" x14ac:dyDescent="0.35">
      <c r="B42" s="17"/>
    </row>
    <row r="43" spans="2:3" hidden="1" x14ac:dyDescent="0.35">
      <c r="B43" s="17">
        <v>6</v>
      </c>
      <c r="C43" s="15" t="s">
        <v>80</v>
      </c>
    </row>
    <row r="44" spans="2:3" hidden="1" x14ac:dyDescent="0.35">
      <c r="B44" s="17"/>
      <c r="C44" s="15" t="s">
        <v>81</v>
      </c>
    </row>
    <row r="45" spans="2:3" hidden="1" x14ac:dyDescent="0.35">
      <c r="B45" s="17"/>
    </row>
    <row r="46" spans="2:3" hidden="1" x14ac:dyDescent="0.35">
      <c r="C46" s="15" t="s">
        <v>63</v>
      </c>
    </row>
    <row r="47" spans="2:3" hidden="1" x14ac:dyDescent="0.35"/>
    <row r="48" spans="2:3" s="16" customFormat="1" x14ac:dyDescent="0.35">
      <c r="C48" s="16" t="s">
        <v>53</v>
      </c>
    </row>
    <row r="49" spans="2:9" x14ac:dyDescent="0.35">
      <c r="B49" s="34" t="s">
        <v>94</v>
      </c>
      <c r="C49" s="15" t="s">
        <v>85</v>
      </c>
    </row>
    <row r="50" spans="2:9" x14ac:dyDescent="0.35">
      <c r="B50" s="34"/>
      <c r="C50" s="15" t="s">
        <v>115</v>
      </c>
    </row>
    <row r="51" spans="2:9" x14ac:dyDescent="0.35">
      <c r="B51" s="34"/>
    </row>
    <row r="52" spans="2:9" x14ac:dyDescent="0.35">
      <c r="B52" s="34" t="s">
        <v>95</v>
      </c>
      <c r="C52" s="15" t="s">
        <v>86</v>
      </c>
    </row>
    <row r="53" spans="2:9" x14ac:dyDescent="0.35">
      <c r="B53" s="34"/>
      <c r="C53" s="15" t="s">
        <v>110</v>
      </c>
    </row>
    <row r="54" spans="2:9" x14ac:dyDescent="0.35">
      <c r="B54" s="34"/>
    </row>
    <row r="55" spans="2:9" x14ac:dyDescent="0.35">
      <c r="B55" s="34" t="s">
        <v>96</v>
      </c>
      <c r="C55" s="15" t="s">
        <v>117</v>
      </c>
    </row>
    <row r="56" spans="2:9" x14ac:dyDescent="0.35">
      <c r="B56" s="34"/>
      <c r="C56" s="15" t="s">
        <v>87</v>
      </c>
      <c r="G56" s="15">
        <f>264/1.2</f>
        <v>220</v>
      </c>
    </row>
    <row r="57" spans="2:9" x14ac:dyDescent="0.35">
      <c r="B57" s="34"/>
      <c r="C57" s="15" t="s">
        <v>88</v>
      </c>
      <c r="D57" s="15" t="s">
        <v>89</v>
      </c>
      <c r="G57" s="15">
        <v>44</v>
      </c>
    </row>
    <row r="58" spans="2:9" x14ac:dyDescent="0.35">
      <c r="B58" s="34"/>
      <c r="C58" s="15" t="s">
        <v>111</v>
      </c>
    </row>
    <row r="59" spans="2:9" x14ac:dyDescent="0.35">
      <c r="B59" s="34"/>
    </row>
    <row r="60" spans="2:9" x14ac:dyDescent="0.35">
      <c r="B60" s="34" t="s">
        <v>97</v>
      </c>
      <c r="C60" s="15" t="s">
        <v>55</v>
      </c>
    </row>
    <row r="61" spans="2:9" x14ac:dyDescent="0.35">
      <c r="B61" s="34"/>
    </row>
    <row r="62" spans="2:9" ht="15" x14ac:dyDescent="0.35">
      <c r="B62" s="34"/>
      <c r="C62" s="15" t="s">
        <v>54</v>
      </c>
      <c r="D62" s="15" t="s">
        <v>106</v>
      </c>
      <c r="H62" s="37">
        <f>290.4/1.1/1.1/1.2</f>
        <v>199.99999999999997</v>
      </c>
      <c r="I62" s="15" t="s">
        <v>65</v>
      </c>
    </row>
    <row r="63" spans="2:9" x14ac:dyDescent="0.35">
      <c r="B63" s="34"/>
      <c r="C63" s="15" t="s">
        <v>57</v>
      </c>
      <c r="D63" s="15" t="s">
        <v>114</v>
      </c>
      <c r="H63" s="37">
        <v>40</v>
      </c>
      <c r="I63" s="15" t="s">
        <v>66</v>
      </c>
    </row>
    <row r="64" spans="2:9" x14ac:dyDescent="0.35">
      <c r="B64" s="34"/>
      <c r="C64" s="15" t="s">
        <v>56</v>
      </c>
      <c r="D64" s="15" t="s">
        <v>90</v>
      </c>
      <c r="H64" s="37">
        <f>240*1.1*1.1-240</f>
        <v>50.400000000000034</v>
      </c>
      <c r="I64" s="15" t="s">
        <v>66</v>
      </c>
    </row>
    <row r="65" spans="2:9" ht="13.3" thickBot="1" x14ac:dyDescent="0.4">
      <c r="B65" s="34"/>
      <c r="C65" s="15" t="s">
        <v>58</v>
      </c>
      <c r="E65" s="38"/>
      <c r="H65" s="39">
        <f>SUM(H62:H64)</f>
        <v>290.39999999999998</v>
      </c>
    </row>
    <row r="66" spans="2:9" ht="13.3" thickTop="1" x14ac:dyDescent="0.35">
      <c r="B66" s="34"/>
      <c r="E66" s="38"/>
      <c r="H66" s="42"/>
    </row>
    <row r="67" spans="2:9" ht="13.3" thickBot="1" x14ac:dyDescent="0.4">
      <c r="B67" s="34"/>
      <c r="C67" s="15" t="s">
        <v>112</v>
      </c>
      <c r="E67" s="38">
        <v>40</v>
      </c>
      <c r="F67" s="15">
        <v>50.4</v>
      </c>
      <c r="G67" s="15" t="s">
        <v>113</v>
      </c>
      <c r="H67" s="43">
        <v>90.4</v>
      </c>
    </row>
    <row r="68" spans="2:9" ht="13.3" thickTop="1" x14ac:dyDescent="0.35">
      <c r="B68" s="34"/>
    </row>
    <row r="69" spans="2:9" x14ac:dyDescent="0.35">
      <c r="B69" s="34"/>
      <c r="C69" s="15" t="s">
        <v>91</v>
      </c>
    </row>
    <row r="70" spans="2:9" x14ac:dyDescent="0.35">
      <c r="B70" s="34"/>
      <c r="C70" s="15" t="s">
        <v>59</v>
      </c>
    </row>
    <row r="71" spans="2:9" x14ac:dyDescent="0.35">
      <c r="B71" s="34"/>
    </row>
    <row r="72" spans="2:9" x14ac:dyDescent="0.35">
      <c r="B72" s="34" t="s">
        <v>98</v>
      </c>
      <c r="C72" s="15" t="s">
        <v>92</v>
      </c>
    </row>
    <row r="73" spans="2:9" x14ac:dyDescent="0.35">
      <c r="B73" s="34"/>
      <c r="C73" s="15" t="s">
        <v>108</v>
      </c>
      <c r="I73" s="41"/>
    </row>
    <row r="74" spans="2:9" x14ac:dyDescent="0.35">
      <c r="B74" s="34"/>
      <c r="C74" s="15" t="s">
        <v>93</v>
      </c>
      <c r="I74" s="40"/>
    </row>
    <row r="75" spans="2:9" x14ac:dyDescent="0.35">
      <c r="B75" s="34"/>
    </row>
    <row r="76" spans="2:9" x14ac:dyDescent="0.35">
      <c r="B76" s="34" t="s">
        <v>99</v>
      </c>
      <c r="C76" s="15" t="s">
        <v>116</v>
      </c>
    </row>
  </sheetData>
  <mergeCells count="2">
    <mergeCell ref="G4:N4"/>
    <mergeCell ref="G5:H5"/>
  </mergeCells>
  <phoneticPr fontId="2" type="noConversion"/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R54"/>
  <sheetViews>
    <sheetView showZeros="0" topLeftCell="A5" workbookViewId="0">
      <pane xSplit="1" ySplit="2" topLeftCell="B21" activePane="bottomRight" state="frozen"/>
      <selection activeCell="A5" sqref="A5"/>
      <selection pane="topRight" activeCell="B5" sqref="B5"/>
      <selection pane="bottomLeft" activeCell="A7" sqref="A7"/>
      <selection pane="bottomRight" activeCell="D33" sqref="D33:F33"/>
    </sheetView>
  </sheetViews>
  <sheetFormatPr defaultColWidth="11.4140625" defaultRowHeight="12.9" x14ac:dyDescent="0.35"/>
  <cols>
    <col min="1" max="1" width="6" customWidth="1"/>
    <col min="2" max="2" width="21" customWidth="1"/>
    <col min="3" max="8" width="7.75" customWidth="1"/>
    <col min="9" max="15" width="8.75" customWidth="1"/>
    <col min="16" max="18" width="10.75" customWidth="1"/>
  </cols>
  <sheetData>
    <row r="4" spans="1:18" ht="13.3" thickBot="1" x14ac:dyDescent="0.4"/>
    <row r="5" spans="1:18" x14ac:dyDescent="0.35">
      <c r="A5" s="14"/>
      <c r="B5" s="6" t="s">
        <v>48</v>
      </c>
      <c r="C5" s="2" t="s">
        <v>0</v>
      </c>
      <c r="D5" s="49" t="s">
        <v>45</v>
      </c>
      <c r="E5" s="50"/>
      <c r="F5" s="51"/>
      <c r="G5" s="2" t="s">
        <v>46</v>
      </c>
      <c r="H5" s="2" t="s">
        <v>1</v>
      </c>
      <c r="I5" s="46" t="s">
        <v>2</v>
      </c>
      <c r="J5" s="47"/>
      <c r="K5" s="47"/>
      <c r="L5" s="47"/>
      <c r="M5" s="47"/>
      <c r="N5" s="47"/>
      <c r="O5" s="48"/>
      <c r="P5" s="3" t="s">
        <v>3</v>
      </c>
      <c r="Q5" s="2" t="s">
        <v>4</v>
      </c>
      <c r="R5" s="4" t="s">
        <v>5</v>
      </c>
    </row>
    <row r="6" spans="1:18" ht="13.3" thickBot="1" x14ac:dyDescent="0.4">
      <c r="A6" s="13"/>
      <c r="B6" s="7"/>
      <c r="C6" s="7"/>
      <c r="D6" s="7"/>
      <c r="E6" s="7"/>
      <c r="F6" s="7"/>
      <c r="G6" s="7" t="s">
        <v>47</v>
      </c>
      <c r="H6" s="7" t="s">
        <v>6</v>
      </c>
      <c r="I6" s="8" t="s">
        <v>7</v>
      </c>
      <c r="J6" s="8" t="s">
        <v>8</v>
      </c>
      <c r="K6" s="8">
        <v>6</v>
      </c>
      <c r="L6" s="8">
        <v>7</v>
      </c>
      <c r="M6" s="8">
        <v>8</v>
      </c>
      <c r="N6" s="8">
        <v>9</v>
      </c>
      <c r="O6" s="8" t="s">
        <v>9</v>
      </c>
      <c r="P6" s="7" t="s">
        <v>6</v>
      </c>
      <c r="Q6" s="7"/>
      <c r="R6" s="9"/>
    </row>
    <row r="7" spans="1:18" x14ac:dyDescent="0.35">
      <c r="A7" s="5">
        <v>1200</v>
      </c>
      <c r="B7" s="10" t="s">
        <v>10</v>
      </c>
      <c r="C7" s="10">
        <v>2000</v>
      </c>
      <c r="D7" s="10">
        <v>0</v>
      </c>
      <c r="E7" s="10">
        <v>0</v>
      </c>
      <c r="F7" s="10">
        <v>0</v>
      </c>
      <c r="G7" s="10">
        <f>SUM(D7:F7)</f>
        <v>0</v>
      </c>
      <c r="H7" s="10">
        <f>+C7+G7</f>
        <v>2000</v>
      </c>
      <c r="I7" s="11"/>
      <c r="J7" s="11"/>
      <c r="K7" s="11"/>
      <c r="L7" s="11"/>
      <c r="M7" s="11"/>
      <c r="N7" s="11"/>
      <c r="O7" s="11"/>
      <c r="P7" s="10"/>
      <c r="Q7" s="10"/>
      <c r="R7" s="10"/>
    </row>
    <row r="8" spans="1:18" x14ac:dyDescent="0.35">
      <c r="A8" s="5">
        <v>1440</v>
      </c>
      <c r="B8" s="10" t="s">
        <v>11</v>
      </c>
      <c r="C8" s="10">
        <v>100</v>
      </c>
      <c r="D8" s="10">
        <v>0</v>
      </c>
      <c r="E8" s="10">
        <v>0</v>
      </c>
      <c r="F8" s="10">
        <v>0</v>
      </c>
      <c r="G8" s="10">
        <f t="shared" ref="G8:G39" si="0">SUM(D8:F8)</f>
        <v>0</v>
      </c>
      <c r="H8" s="10">
        <f t="shared" ref="H8:H39" si="1">+C8+G8</f>
        <v>100</v>
      </c>
      <c r="I8" s="11"/>
      <c r="J8" s="11"/>
      <c r="K8" s="11"/>
      <c r="L8" s="11"/>
      <c r="M8" s="11"/>
      <c r="N8" s="11"/>
      <c r="O8" s="11"/>
      <c r="P8" s="10"/>
      <c r="Q8" s="10"/>
      <c r="R8" s="10"/>
    </row>
    <row r="9" spans="1:18" x14ac:dyDescent="0.35">
      <c r="A9" s="5">
        <v>1500</v>
      </c>
      <c r="B9" s="10" t="s">
        <v>12</v>
      </c>
      <c r="C9" s="10">
        <v>300</v>
      </c>
      <c r="D9" s="10">
        <v>3000</v>
      </c>
      <c r="E9" s="10">
        <v>-2950</v>
      </c>
      <c r="F9" s="10">
        <v>0</v>
      </c>
      <c r="G9" s="10">
        <f t="shared" si="0"/>
        <v>50</v>
      </c>
      <c r="H9" s="10">
        <f t="shared" si="1"/>
        <v>350</v>
      </c>
      <c r="I9" s="11"/>
      <c r="J9" s="11"/>
      <c r="K9" s="11"/>
      <c r="L9" s="11"/>
      <c r="M9" s="11"/>
      <c r="N9" s="11"/>
      <c r="O9" s="11"/>
      <c r="P9" s="10"/>
      <c r="Q9" s="10"/>
      <c r="R9" s="10"/>
    </row>
    <row r="10" spans="1:18" x14ac:dyDescent="0.35">
      <c r="A10" s="5">
        <v>1530</v>
      </c>
      <c r="B10" s="10" t="s">
        <v>13</v>
      </c>
      <c r="C10" s="10">
        <v>0</v>
      </c>
      <c r="D10" s="10">
        <v>0</v>
      </c>
      <c r="E10" s="10">
        <v>0</v>
      </c>
      <c r="F10" s="10">
        <v>0</v>
      </c>
      <c r="G10" s="10">
        <f t="shared" si="0"/>
        <v>0</v>
      </c>
      <c r="H10" s="10">
        <f t="shared" si="1"/>
        <v>0</v>
      </c>
      <c r="I10" s="11"/>
      <c r="J10" s="11"/>
      <c r="K10" s="11"/>
      <c r="L10" s="11"/>
      <c r="M10" s="11"/>
      <c r="N10" s="11"/>
      <c r="O10" s="11"/>
      <c r="P10" s="10"/>
      <c r="Q10" s="10"/>
      <c r="R10" s="10"/>
    </row>
    <row r="11" spans="1:18" x14ac:dyDescent="0.35">
      <c r="A11" s="5">
        <v>1810</v>
      </c>
      <c r="B11" s="10" t="s">
        <v>14</v>
      </c>
      <c r="C11" s="10">
        <v>0</v>
      </c>
      <c r="D11" s="10">
        <v>0</v>
      </c>
      <c r="E11" s="10">
        <v>0</v>
      </c>
      <c r="F11" s="10">
        <v>300</v>
      </c>
      <c r="G11" s="10">
        <f t="shared" si="0"/>
        <v>300</v>
      </c>
      <c r="H11" s="10">
        <f t="shared" si="1"/>
        <v>300</v>
      </c>
      <c r="I11" s="11"/>
      <c r="J11" s="11"/>
      <c r="K11" s="11"/>
      <c r="L11" s="11"/>
      <c r="M11" s="11"/>
      <c r="N11" s="11"/>
      <c r="O11" s="11"/>
      <c r="P11" s="10"/>
      <c r="Q11" s="10"/>
      <c r="R11" s="10"/>
    </row>
    <row r="12" spans="1:18" x14ac:dyDescent="0.35">
      <c r="A12" s="5">
        <v>1920</v>
      </c>
      <c r="B12" s="10" t="s">
        <v>15</v>
      </c>
      <c r="C12" s="10">
        <v>-1210</v>
      </c>
      <c r="D12" s="10">
        <v>0</v>
      </c>
      <c r="E12" s="10">
        <v>60</v>
      </c>
      <c r="F12" s="10">
        <v>-300</v>
      </c>
      <c r="G12" s="10">
        <f t="shared" si="0"/>
        <v>-240</v>
      </c>
      <c r="H12" s="10">
        <f t="shared" si="1"/>
        <v>-1450</v>
      </c>
      <c r="I12" s="11"/>
      <c r="J12" s="11"/>
      <c r="K12" s="11"/>
      <c r="L12" s="11"/>
      <c r="M12" s="11"/>
      <c r="N12" s="11"/>
      <c r="O12" s="11"/>
      <c r="P12" s="10"/>
      <c r="Q12" s="10"/>
      <c r="R12" s="10"/>
    </row>
    <row r="13" spans="1:18" x14ac:dyDescent="0.35">
      <c r="A13" s="5">
        <v>1700</v>
      </c>
      <c r="B13" s="10" t="s">
        <v>16</v>
      </c>
      <c r="C13" s="10">
        <v>0</v>
      </c>
      <c r="D13" s="10">
        <v>0</v>
      </c>
      <c r="E13" s="10">
        <v>0</v>
      </c>
      <c r="F13" s="10">
        <v>0</v>
      </c>
      <c r="G13" s="10">
        <f t="shared" si="0"/>
        <v>0</v>
      </c>
      <c r="H13" s="10">
        <f t="shared" si="1"/>
        <v>0</v>
      </c>
      <c r="I13" s="11"/>
      <c r="J13" s="11"/>
      <c r="K13" s="11"/>
      <c r="L13" s="11"/>
      <c r="M13" s="11"/>
      <c r="N13" s="11"/>
      <c r="O13" s="11"/>
      <c r="P13" s="10"/>
      <c r="Q13" s="10"/>
      <c r="R13" s="10"/>
    </row>
    <row r="14" spans="1:18" x14ac:dyDescent="0.35">
      <c r="A14" s="5">
        <v>2000</v>
      </c>
      <c r="B14" s="10" t="s">
        <v>17</v>
      </c>
      <c r="C14" s="10">
        <v>-500</v>
      </c>
      <c r="D14" s="10">
        <v>0</v>
      </c>
      <c r="E14" s="10">
        <v>0</v>
      </c>
      <c r="F14" s="10">
        <v>0</v>
      </c>
      <c r="G14" s="10">
        <f t="shared" si="0"/>
        <v>0</v>
      </c>
      <c r="H14" s="10">
        <f t="shared" si="1"/>
        <v>-500</v>
      </c>
      <c r="I14" s="11"/>
      <c r="J14" s="11"/>
      <c r="K14" s="11"/>
      <c r="L14" s="11"/>
      <c r="M14" s="11"/>
      <c r="N14" s="11"/>
      <c r="O14" s="11"/>
      <c r="P14" s="10"/>
      <c r="Q14" s="10"/>
      <c r="R14" s="10"/>
    </row>
    <row r="15" spans="1:18" x14ac:dyDescent="0.35">
      <c r="A15" s="5">
        <v>2050</v>
      </c>
      <c r="B15" s="10" t="s">
        <v>18</v>
      </c>
      <c r="C15" s="10">
        <v>-150</v>
      </c>
      <c r="D15" s="10">
        <v>0</v>
      </c>
      <c r="E15" s="10">
        <v>0</v>
      </c>
      <c r="F15" s="10">
        <v>0</v>
      </c>
      <c r="G15" s="10">
        <f t="shared" si="0"/>
        <v>0</v>
      </c>
      <c r="H15" s="10">
        <f t="shared" si="1"/>
        <v>-150</v>
      </c>
      <c r="I15" s="11"/>
      <c r="J15" s="11"/>
      <c r="K15" s="11"/>
      <c r="L15" s="11"/>
      <c r="M15" s="11"/>
      <c r="N15" s="11"/>
      <c r="O15" s="11"/>
      <c r="P15" s="10"/>
      <c r="Q15" s="10"/>
      <c r="R15" s="10"/>
    </row>
    <row r="16" spans="1:18" x14ac:dyDescent="0.35">
      <c r="A16" s="5">
        <v>2200</v>
      </c>
      <c r="B16" s="10" t="s">
        <v>19</v>
      </c>
      <c r="C16" s="10">
        <v>-175</v>
      </c>
      <c r="D16" s="10">
        <v>0</v>
      </c>
      <c r="E16" s="10">
        <v>0</v>
      </c>
      <c r="F16" s="10">
        <v>0</v>
      </c>
      <c r="G16" s="10">
        <f t="shared" si="0"/>
        <v>0</v>
      </c>
      <c r="H16" s="10">
        <f t="shared" si="1"/>
        <v>-175</v>
      </c>
      <c r="I16" s="11"/>
      <c r="J16" s="11"/>
      <c r="K16" s="11"/>
      <c r="L16" s="11"/>
      <c r="M16" s="11"/>
      <c r="N16" s="11"/>
      <c r="O16" s="11"/>
      <c r="P16" s="10"/>
      <c r="Q16" s="10"/>
      <c r="R16" s="10"/>
    </row>
    <row r="17" spans="1:18" x14ac:dyDescent="0.35">
      <c r="A17" s="5">
        <v>2380</v>
      </c>
      <c r="B17" s="10" t="s">
        <v>20</v>
      </c>
      <c r="C17" s="10">
        <v>-200</v>
      </c>
      <c r="D17" s="10">
        <v>-2000</v>
      </c>
      <c r="E17" s="10">
        <v>2060</v>
      </c>
      <c r="F17" s="10">
        <v>0</v>
      </c>
      <c r="G17" s="10">
        <f t="shared" si="0"/>
        <v>60</v>
      </c>
      <c r="H17" s="10">
        <f t="shared" si="1"/>
        <v>-140</v>
      </c>
      <c r="I17" s="11"/>
      <c r="J17" s="11"/>
      <c r="K17" s="11"/>
      <c r="L17" s="11"/>
      <c r="M17" s="11"/>
      <c r="N17" s="11"/>
      <c r="O17" s="11"/>
      <c r="P17" s="10"/>
      <c r="Q17" s="10"/>
      <c r="R17" s="10"/>
    </row>
    <row r="18" spans="1:18" x14ac:dyDescent="0.35">
      <c r="A18" s="5">
        <v>2400</v>
      </c>
      <c r="B18" s="10" t="s">
        <v>21</v>
      </c>
      <c r="C18" s="10">
        <v>-125</v>
      </c>
      <c r="D18" s="10">
        <v>0</v>
      </c>
      <c r="E18" s="10">
        <v>130</v>
      </c>
      <c r="F18" s="10">
        <v>0</v>
      </c>
      <c r="G18" s="10">
        <f t="shared" si="0"/>
        <v>130</v>
      </c>
      <c r="H18" s="10">
        <f t="shared" si="1"/>
        <v>5</v>
      </c>
      <c r="I18" s="11"/>
      <c r="J18" s="11"/>
      <c r="K18" s="11"/>
      <c r="L18" s="11"/>
      <c r="M18" s="11"/>
      <c r="N18" s="11"/>
      <c r="O18" s="11"/>
      <c r="P18" s="10"/>
      <c r="Q18" s="10"/>
      <c r="R18" s="10"/>
    </row>
    <row r="19" spans="1:18" x14ac:dyDescent="0.35">
      <c r="A19" s="5">
        <v>2500</v>
      </c>
      <c r="B19" s="10" t="s">
        <v>22</v>
      </c>
      <c r="C19" s="10">
        <v>-40</v>
      </c>
      <c r="D19" s="10">
        <v>0</v>
      </c>
      <c r="E19" s="10">
        <v>0</v>
      </c>
      <c r="F19" s="10">
        <v>0</v>
      </c>
      <c r="G19" s="10">
        <f t="shared" si="0"/>
        <v>0</v>
      </c>
      <c r="H19" s="10">
        <f t="shared" si="1"/>
        <v>-40</v>
      </c>
      <c r="I19" s="11"/>
      <c r="J19" s="11"/>
      <c r="K19" s="11"/>
      <c r="L19" s="11"/>
      <c r="M19" s="11"/>
      <c r="N19" s="11"/>
      <c r="O19" s="11"/>
      <c r="P19" s="10"/>
      <c r="Q19" s="10"/>
      <c r="R19" s="10"/>
    </row>
    <row r="20" spans="1:18" x14ac:dyDescent="0.35">
      <c r="A20" s="5">
        <v>2970</v>
      </c>
      <c r="B20" s="10" t="s">
        <v>23</v>
      </c>
      <c r="C20" s="10">
        <v>0</v>
      </c>
      <c r="D20" s="10">
        <v>0</v>
      </c>
      <c r="E20" s="10">
        <v>0</v>
      </c>
      <c r="F20" s="10">
        <v>0</v>
      </c>
      <c r="G20" s="10">
        <f t="shared" si="0"/>
        <v>0</v>
      </c>
      <c r="H20" s="10">
        <f t="shared" si="1"/>
        <v>0</v>
      </c>
      <c r="I20" s="11"/>
      <c r="J20" s="11"/>
      <c r="K20" s="11"/>
      <c r="L20" s="11"/>
      <c r="M20" s="11"/>
      <c r="N20" s="11"/>
      <c r="O20" s="11"/>
      <c r="P20" s="10"/>
      <c r="Q20" s="10"/>
      <c r="R20" s="10"/>
    </row>
    <row r="21" spans="1:18" x14ac:dyDescent="0.35">
      <c r="A21" s="5">
        <v>2989</v>
      </c>
      <c r="B21" s="10" t="s">
        <v>24</v>
      </c>
      <c r="C21" s="10">
        <v>0</v>
      </c>
      <c r="D21" s="10">
        <v>0</v>
      </c>
      <c r="E21" s="10">
        <v>0</v>
      </c>
      <c r="F21" s="10">
        <v>0</v>
      </c>
      <c r="G21" s="10">
        <f t="shared" si="0"/>
        <v>0</v>
      </c>
      <c r="H21" s="10">
        <f t="shared" si="1"/>
        <v>0</v>
      </c>
      <c r="I21" s="11"/>
      <c r="J21" s="11"/>
      <c r="K21" s="11"/>
      <c r="L21" s="11"/>
      <c r="M21" s="11"/>
      <c r="N21" s="11"/>
      <c r="O21" s="11"/>
      <c r="P21" s="10"/>
      <c r="Q21" s="10"/>
      <c r="R21" s="10"/>
    </row>
    <row r="22" spans="1:18" hidden="1" x14ac:dyDescent="0.35">
      <c r="A22" s="5">
        <v>0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f t="shared" si="0"/>
        <v>0</v>
      </c>
      <c r="H22" s="10">
        <f t="shared" si="1"/>
        <v>0</v>
      </c>
      <c r="I22" s="11"/>
      <c r="J22" s="11"/>
      <c r="K22" s="11"/>
      <c r="L22" s="11"/>
      <c r="M22" s="11"/>
      <c r="N22" s="11"/>
      <c r="O22" s="11"/>
      <c r="P22" s="10"/>
      <c r="Q22" s="10"/>
      <c r="R22" s="10"/>
    </row>
    <row r="23" spans="1:18" hidden="1" x14ac:dyDescent="0.35">
      <c r="A23" s="5">
        <v>0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f t="shared" si="0"/>
        <v>0</v>
      </c>
      <c r="H23" s="10">
        <f t="shared" si="1"/>
        <v>0</v>
      </c>
      <c r="I23" s="11"/>
      <c r="J23" s="11"/>
      <c r="K23" s="11"/>
      <c r="L23" s="11"/>
      <c r="M23" s="11"/>
      <c r="N23" s="11"/>
      <c r="O23" s="11"/>
      <c r="P23" s="10"/>
      <c r="Q23" s="10"/>
      <c r="R23" s="10"/>
    </row>
    <row r="24" spans="1:18" x14ac:dyDescent="0.35">
      <c r="A24" s="5">
        <v>3000</v>
      </c>
      <c r="B24" s="10" t="s">
        <v>25</v>
      </c>
      <c r="C24" s="10">
        <v>0</v>
      </c>
      <c r="D24" s="10">
        <v>-3000</v>
      </c>
      <c r="E24" s="10">
        <v>0</v>
      </c>
      <c r="F24" s="10">
        <v>0</v>
      </c>
      <c r="G24" s="10">
        <f t="shared" si="0"/>
        <v>-3000</v>
      </c>
      <c r="H24" s="10">
        <f t="shared" si="1"/>
        <v>-3000</v>
      </c>
      <c r="I24" s="11"/>
      <c r="J24" s="11"/>
      <c r="K24" s="11"/>
      <c r="L24" s="11"/>
      <c r="M24" s="11"/>
      <c r="N24" s="11"/>
      <c r="O24" s="11"/>
      <c r="P24" s="10"/>
      <c r="Q24" s="10"/>
      <c r="R24" s="10"/>
    </row>
    <row r="25" spans="1:18" x14ac:dyDescent="0.35">
      <c r="A25" s="5">
        <v>4000</v>
      </c>
      <c r="B25" s="10" t="s">
        <v>26</v>
      </c>
      <c r="C25" s="10">
        <v>0</v>
      </c>
      <c r="D25" s="10">
        <v>2000</v>
      </c>
      <c r="E25" s="10">
        <v>0</v>
      </c>
      <c r="F25" s="10">
        <v>0</v>
      </c>
      <c r="G25" s="10">
        <f t="shared" si="0"/>
        <v>2000</v>
      </c>
      <c r="H25" s="10">
        <f t="shared" si="1"/>
        <v>2000</v>
      </c>
      <c r="I25" s="11"/>
      <c r="J25" s="11"/>
      <c r="K25" s="11"/>
      <c r="L25" s="11"/>
      <c r="M25" s="11"/>
      <c r="N25" s="11"/>
      <c r="O25" s="11"/>
      <c r="P25" s="10"/>
      <c r="Q25" s="10"/>
      <c r="R25" s="10"/>
    </row>
    <row r="26" spans="1:18" x14ac:dyDescent="0.35">
      <c r="A26" s="5">
        <v>7900</v>
      </c>
      <c r="B26" s="10" t="s">
        <v>27</v>
      </c>
      <c r="C26" s="10">
        <v>0</v>
      </c>
      <c r="D26" s="10">
        <v>0</v>
      </c>
      <c r="E26" s="10">
        <v>400</v>
      </c>
      <c r="F26" s="10">
        <v>0</v>
      </c>
      <c r="G26" s="10">
        <f t="shared" si="0"/>
        <v>400</v>
      </c>
      <c r="H26" s="10">
        <f t="shared" si="1"/>
        <v>400</v>
      </c>
      <c r="I26" s="11"/>
      <c r="J26" s="11"/>
      <c r="K26" s="11"/>
      <c r="L26" s="11"/>
      <c r="M26" s="11"/>
      <c r="N26" s="11"/>
      <c r="O26" s="11"/>
      <c r="P26" s="10"/>
      <c r="Q26" s="10"/>
      <c r="R26" s="10"/>
    </row>
    <row r="27" spans="1:18" x14ac:dyDescent="0.35">
      <c r="A27" s="5">
        <v>5000</v>
      </c>
      <c r="B27" s="10" t="s">
        <v>28</v>
      </c>
      <c r="C27" s="10">
        <v>0</v>
      </c>
      <c r="D27" s="10">
        <v>0</v>
      </c>
      <c r="E27" s="10">
        <v>300</v>
      </c>
      <c r="F27" s="10">
        <v>0</v>
      </c>
      <c r="G27" s="10">
        <f t="shared" si="0"/>
        <v>300</v>
      </c>
      <c r="H27" s="10">
        <f t="shared" si="1"/>
        <v>300</v>
      </c>
      <c r="I27" s="11"/>
      <c r="J27" s="11"/>
      <c r="K27" s="11"/>
      <c r="L27" s="11"/>
      <c r="M27" s="11"/>
      <c r="N27" s="11"/>
      <c r="O27" s="11"/>
      <c r="P27" s="10"/>
      <c r="Q27" s="10"/>
      <c r="R27" s="10"/>
    </row>
    <row r="28" spans="1:18" x14ac:dyDescent="0.35">
      <c r="A28" s="5">
        <v>8070</v>
      </c>
      <c r="B28" s="10" t="s">
        <v>29</v>
      </c>
      <c r="C28" s="10">
        <v>0</v>
      </c>
      <c r="D28" s="10">
        <v>0</v>
      </c>
      <c r="E28" s="10">
        <v>0</v>
      </c>
      <c r="F28" s="10">
        <v>0</v>
      </c>
      <c r="G28" s="10">
        <f t="shared" si="0"/>
        <v>0</v>
      </c>
      <c r="H28" s="10">
        <f t="shared" si="1"/>
        <v>0</v>
      </c>
      <c r="I28" s="11"/>
      <c r="J28" s="11"/>
      <c r="K28" s="11"/>
      <c r="L28" s="11"/>
      <c r="M28" s="11"/>
      <c r="N28" s="11"/>
      <c r="O28" s="11"/>
      <c r="P28" s="10"/>
      <c r="Q28" s="10"/>
      <c r="R28" s="10"/>
    </row>
    <row r="29" spans="1:18" x14ac:dyDescent="0.35">
      <c r="A29" s="5">
        <v>8080</v>
      </c>
      <c r="B29" s="10" t="s">
        <v>30</v>
      </c>
      <c r="C29" s="10">
        <v>0</v>
      </c>
      <c r="D29" s="10">
        <v>0</v>
      </c>
      <c r="E29" s="10">
        <v>0</v>
      </c>
      <c r="F29" s="10">
        <v>0</v>
      </c>
      <c r="G29" s="10">
        <f t="shared" si="0"/>
        <v>0</v>
      </c>
      <c r="H29" s="10">
        <f t="shared" si="1"/>
        <v>0</v>
      </c>
      <c r="I29" s="11"/>
      <c r="J29" s="11"/>
      <c r="K29" s="11"/>
      <c r="L29" s="11"/>
      <c r="M29" s="11"/>
      <c r="N29" s="11"/>
      <c r="O29" s="11"/>
      <c r="P29" s="10"/>
      <c r="Q29" s="10"/>
      <c r="R29" s="10"/>
    </row>
    <row r="30" spans="1:18" hidden="1" x14ac:dyDescent="0.35">
      <c r="A30" s="5">
        <v>0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f t="shared" si="0"/>
        <v>0</v>
      </c>
      <c r="H30" s="10">
        <f t="shared" si="1"/>
        <v>0</v>
      </c>
      <c r="I30" s="11"/>
      <c r="J30" s="11"/>
      <c r="K30" s="11"/>
      <c r="L30" s="11"/>
      <c r="M30" s="11"/>
      <c r="N30" s="11"/>
      <c r="O30" s="11"/>
      <c r="P30" s="10"/>
      <c r="Q30" s="10"/>
      <c r="R30" s="10"/>
    </row>
    <row r="31" spans="1:18" hidden="1" x14ac:dyDescent="0.35">
      <c r="A31" s="5">
        <v>0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f t="shared" si="0"/>
        <v>0</v>
      </c>
      <c r="H31" s="10">
        <f t="shared" si="1"/>
        <v>0</v>
      </c>
      <c r="I31" s="11"/>
      <c r="J31" s="11"/>
      <c r="K31" s="11"/>
      <c r="L31" s="11"/>
      <c r="M31" s="11"/>
      <c r="N31" s="11"/>
      <c r="O31" s="11"/>
      <c r="P31" s="10"/>
      <c r="Q31" s="10"/>
      <c r="R31" s="10"/>
    </row>
    <row r="32" spans="1:18" x14ac:dyDescent="0.35">
      <c r="A32" s="5">
        <v>8600</v>
      </c>
      <c r="B32" s="10" t="s">
        <v>31</v>
      </c>
      <c r="C32" s="10">
        <v>0</v>
      </c>
      <c r="D32" s="10">
        <v>0</v>
      </c>
      <c r="E32" s="10">
        <v>0</v>
      </c>
      <c r="F32" s="10">
        <v>0</v>
      </c>
      <c r="G32" s="10">
        <f t="shared" si="0"/>
        <v>0</v>
      </c>
      <c r="H32" s="10">
        <f t="shared" si="1"/>
        <v>0</v>
      </c>
      <c r="I32" s="11"/>
      <c r="J32" s="11"/>
      <c r="K32" s="11"/>
      <c r="L32" s="11"/>
      <c r="M32" s="11"/>
      <c r="N32" s="11"/>
      <c r="O32" s="11"/>
      <c r="P32" s="10"/>
      <c r="Q32" s="10"/>
      <c r="R32" s="10"/>
    </row>
    <row r="33" spans="1:18" x14ac:dyDescent="0.35">
      <c r="A33" s="5">
        <v>8960</v>
      </c>
      <c r="B33" s="10" t="s">
        <v>32</v>
      </c>
      <c r="C33" s="10">
        <v>0</v>
      </c>
      <c r="D33" s="10">
        <v>0</v>
      </c>
      <c r="E33" s="10">
        <v>0</v>
      </c>
      <c r="F33" s="10">
        <v>0</v>
      </c>
      <c r="G33" s="10">
        <f t="shared" si="0"/>
        <v>0</v>
      </c>
      <c r="H33" s="10">
        <f t="shared" si="1"/>
        <v>0</v>
      </c>
      <c r="I33" s="11"/>
      <c r="J33" s="11"/>
      <c r="K33" s="11"/>
      <c r="L33" s="11"/>
      <c r="M33" s="11"/>
      <c r="N33" s="11"/>
      <c r="O33" s="11"/>
      <c r="P33" s="10"/>
      <c r="Q33" s="10"/>
      <c r="R33" s="10"/>
    </row>
    <row r="34" spans="1:18" hidden="1" x14ac:dyDescent="0.35">
      <c r="A34" s="5">
        <v>0</v>
      </c>
      <c r="B34" s="10"/>
      <c r="C34" s="10">
        <v>0</v>
      </c>
      <c r="D34" s="10"/>
      <c r="E34" s="10"/>
      <c r="F34" s="10"/>
      <c r="G34" s="10">
        <f t="shared" si="0"/>
        <v>0</v>
      </c>
      <c r="H34" s="10">
        <f t="shared" si="1"/>
        <v>0</v>
      </c>
      <c r="I34" s="11"/>
      <c r="J34" s="11"/>
      <c r="K34" s="11"/>
      <c r="L34" s="11"/>
      <c r="M34" s="11"/>
      <c r="N34" s="11"/>
      <c r="O34" s="11"/>
      <c r="P34" s="10"/>
      <c r="Q34" s="10"/>
      <c r="R34" s="10"/>
    </row>
    <row r="35" spans="1:18" hidden="1" x14ac:dyDescent="0.35">
      <c r="A35" s="5">
        <v>0</v>
      </c>
      <c r="B35" s="10"/>
      <c r="C35" s="10">
        <v>0</v>
      </c>
      <c r="D35" s="10"/>
      <c r="E35" s="10"/>
      <c r="F35" s="10"/>
      <c r="G35" s="10">
        <f t="shared" si="0"/>
        <v>0</v>
      </c>
      <c r="H35" s="10">
        <f t="shared" si="1"/>
        <v>0</v>
      </c>
      <c r="I35" s="11"/>
      <c r="J35" s="11"/>
      <c r="K35" s="11"/>
      <c r="L35" s="11"/>
      <c r="M35" s="11"/>
      <c r="N35" s="11"/>
      <c r="O35" s="11"/>
      <c r="P35" s="10"/>
      <c r="Q35" s="10"/>
      <c r="R35" s="10"/>
    </row>
    <row r="36" spans="1:18" hidden="1" x14ac:dyDescent="0.35">
      <c r="A36" s="5">
        <v>0</v>
      </c>
      <c r="B36" s="10"/>
      <c r="C36" s="10">
        <v>0</v>
      </c>
      <c r="D36" s="10"/>
      <c r="E36" s="10"/>
      <c r="F36" s="10"/>
      <c r="G36" s="10">
        <f t="shared" si="0"/>
        <v>0</v>
      </c>
      <c r="H36" s="10">
        <f t="shared" si="1"/>
        <v>0</v>
      </c>
      <c r="I36" s="11"/>
      <c r="J36" s="11"/>
      <c r="K36" s="11"/>
      <c r="L36" s="11"/>
      <c r="M36" s="11"/>
      <c r="N36" s="11"/>
      <c r="O36" s="11"/>
      <c r="P36" s="10"/>
      <c r="Q36" s="10"/>
      <c r="R36" s="10"/>
    </row>
    <row r="37" spans="1:18" hidden="1" x14ac:dyDescent="0.35">
      <c r="A37" s="5">
        <v>0</v>
      </c>
      <c r="B37" s="10"/>
      <c r="C37" s="10"/>
      <c r="D37" s="10"/>
      <c r="E37" s="10"/>
      <c r="F37" s="10"/>
      <c r="G37" s="10">
        <f t="shared" si="0"/>
        <v>0</v>
      </c>
      <c r="H37" s="10">
        <f t="shared" si="1"/>
        <v>0</v>
      </c>
      <c r="I37" s="11"/>
      <c r="J37" s="11"/>
      <c r="K37" s="11"/>
      <c r="L37" s="11"/>
      <c r="M37" s="11"/>
      <c r="N37" s="11"/>
      <c r="O37" s="11"/>
      <c r="P37" s="10"/>
      <c r="Q37" s="10"/>
      <c r="R37" s="10"/>
    </row>
    <row r="38" spans="1:18" hidden="1" x14ac:dyDescent="0.35">
      <c r="A38" s="5">
        <v>0</v>
      </c>
      <c r="B38" s="10"/>
      <c r="C38" s="10"/>
      <c r="D38" s="10"/>
      <c r="E38" s="10"/>
      <c r="F38" s="10"/>
      <c r="G38" s="10">
        <f t="shared" si="0"/>
        <v>0</v>
      </c>
      <c r="H38" s="10">
        <f t="shared" si="1"/>
        <v>0</v>
      </c>
      <c r="I38" s="11"/>
      <c r="J38" s="11"/>
      <c r="K38" s="11"/>
      <c r="L38" s="11"/>
      <c r="M38" s="11"/>
      <c r="N38" s="11"/>
      <c r="O38" s="11"/>
      <c r="P38" s="10">
        <v>0</v>
      </c>
      <c r="Q38" s="10">
        <v>0</v>
      </c>
      <c r="R38" s="10"/>
    </row>
    <row r="39" spans="1:18" x14ac:dyDescent="0.35">
      <c r="A39" s="5">
        <v>0</v>
      </c>
      <c r="B39" s="12"/>
      <c r="C39" s="10">
        <v>0</v>
      </c>
      <c r="D39" s="10">
        <v>0</v>
      </c>
      <c r="E39" s="10">
        <v>0</v>
      </c>
      <c r="F39" s="10">
        <v>0</v>
      </c>
      <c r="G39" s="10">
        <f t="shared" si="0"/>
        <v>0</v>
      </c>
      <c r="H39" s="10">
        <f t="shared" si="1"/>
        <v>0</v>
      </c>
      <c r="I39" s="10">
        <v>0</v>
      </c>
      <c r="J39" s="10">
        <v>0</v>
      </c>
      <c r="K39" s="10">
        <v>0</v>
      </c>
      <c r="L39" s="10"/>
      <c r="M39" s="10"/>
      <c r="N39" s="10">
        <v>0</v>
      </c>
      <c r="O39" s="10">
        <v>0</v>
      </c>
      <c r="P39" s="10">
        <v>0</v>
      </c>
      <c r="Q39" s="10">
        <v>0</v>
      </c>
      <c r="R39" s="10">
        <v>0</v>
      </c>
    </row>
    <row r="40" spans="1:18" x14ac:dyDescent="0.35">
      <c r="G40" s="1">
        <f>SUM(G7:G39)</f>
        <v>0</v>
      </c>
    </row>
    <row r="41" spans="1:18" x14ac:dyDescent="0.35">
      <c r="B41" t="s">
        <v>34</v>
      </c>
    </row>
    <row r="42" spans="1:18" x14ac:dyDescent="0.35">
      <c r="B42" t="s">
        <v>50</v>
      </c>
    </row>
    <row r="43" spans="1:18" x14ac:dyDescent="0.35">
      <c r="B43" t="s">
        <v>49</v>
      </c>
    </row>
    <row r="44" spans="1:18" x14ac:dyDescent="0.35">
      <c r="B44" t="s">
        <v>35</v>
      </c>
    </row>
    <row r="45" spans="1:18" x14ac:dyDescent="0.35">
      <c r="B45" t="s">
        <v>36</v>
      </c>
    </row>
    <row r="46" spans="1:18" x14ac:dyDescent="0.35">
      <c r="B46" t="s">
        <v>37</v>
      </c>
    </row>
    <row r="47" spans="1:18" x14ac:dyDescent="0.35">
      <c r="B47" t="s">
        <v>38</v>
      </c>
    </row>
    <row r="48" spans="1:18" x14ac:dyDescent="0.35">
      <c r="B48" t="s">
        <v>39</v>
      </c>
    </row>
    <row r="49" spans="2:2" x14ac:dyDescent="0.35">
      <c r="B49" t="s">
        <v>40</v>
      </c>
    </row>
    <row r="50" spans="2:2" x14ac:dyDescent="0.35">
      <c r="B50" t="s">
        <v>43</v>
      </c>
    </row>
    <row r="51" spans="2:2" x14ac:dyDescent="0.35">
      <c r="B51" t="s">
        <v>41</v>
      </c>
    </row>
    <row r="52" spans="2:2" x14ac:dyDescent="0.35">
      <c r="B52" t="s">
        <v>44</v>
      </c>
    </row>
    <row r="54" spans="2:2" x14ac:dyDescent="0.35">
      <c r="B54" t="s">
        <v>42</v>
      </c>
    </row>
  </sheetData>
  <mergeCells count="2">
    <mergeCell ref="I5:O5"/>
    <mergeCell ref="D5:F5"/>
  </mergeCells>
  <phoneticPr fontId="2" type="noConversion"/>
  <pageMargins left="0.39370078740157483" right="0.39370078740157483" top="0.39370078740157483" bottom="0.39370078740157483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6-16 Skjema</vt:lpstr>
      <vt:lpstr>6-16 Løsning</vt:lpstr>
      <vt:lpstr>Tab 4 oppgaven</vt:lpstr>
      <vt:lpstr>'6-16 Løsning'!Print_Area</vt:lpstr>
      <vt:lpstr>'6-16 Skjema'!Print_Area</vt:lpstr>
      <vt:lpstr>'Tab 4 oppgaven'!Print_Area</vt:lpstr>
    </vt:vector>
  </TitlesOfParts>
  <Company>HiO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2009-09-09T07:43:23Z</cp:lastPrinted>
  <dcterms:created xsi:type="dcterms:W3CDTF">2007-09-25T09:08:57Z</dcterms:created>
  <dcterms:modified xsi:type="dcterms:W3CDTF">2017-10-04T16:08:13Z</dcterms:modified>
</cp:coreProperties>
</file>